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<sst xmlns="http://schemas.openxmlformats.org/spreadsheetml/2006/main" uniqueCount="37">
  <si>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Business plan d’une agence Omra — première année</t>
  </si>
  <si>
    <t>Chaque chiffre en jaune est un exemple. Remplacez-le par le vôtre.  ·  Modèle Ziyara — logiciel pour agences Omra et Hadj — ziyara.io</t>
  </si>
  <si>
    <t>Un pèlerin</t>
  </si>
  <si>
    <t>Prix de vente par pèlerin</t>
  </si>
  <si>
    <t>Coût réel par pèlerin</t>
  </si>
  <si>
    <t>Marge de sécurité change et imprévus (%)</t>
  </si>
  <si>
    <t>Marge par pèlerin</t>
  </si>
  <si>
    <t>Première année</t>
  </si>
  <si>
    <t>Groupes dans l’année</t>
  </si>
  <si>
    <t>Pèlerins par groupe</t>
  </si>
  <si>
    <t>Pèlerins dans l’année</t>
  </si>
  <si>
    <t>Chiffre d’affaires</t>
  </si>
  <si>
    <t>Marge brute</t>
  </si>
  <si>
    <t>Charges de fonctionnement de l’année</t>
  </si>
  <si>
    <t>Immatriculation, juridique et assurance</t>
  </si>
  <si>
    <t>Local et charges</t>
  </si>
  <si>
    <t>Personnel</t>
  </si>
  <si>
    <t>Marketing</t>
  </si>
  <si>
    <t>Logiciels et outils</t>
  </si>
  <si>
    <t>Comptabilité et frais bancaires</t>
  </si>
  <si>
    <t>Autres</t>
  </si>
  <si>
    <t>Total des charges de fonctionnement</t>
  </si>
  <si>
    <t>Résultat</t>
  </si>
  <si>
    <t>Résultat net de l’année</t>
  </si>
  <si>
    <t>Pèlerins nécessaires pour atteindre l’équilibre</t>
  </si>
  <si>
    <t>Groupes nécessaires pour atteindre l’équilibre</t>
  </si>
  <si>
    <t>Rouge : l’année se termine en perte.</t>
  </si>
  <si>
    <t>Si l’année se passe autrement</t>
  </si>
  <si>
    <t>Groupes par an</t>
  </si>
  <si>
    <t>Pèlerins</t>
  </si>
  <si>
    <t>Résultat net</t>
  </si>
  <si>
    <t>Trésorerie nécessaire avant les premiers paiements</t>
  </si>
  <si>
    <t>Création de la société et immatriculation</t>
  </si>
  <si>
    <t>Site web, supports imprimés et premier marketing</t>
  </si>
  <si>
    <t>Acomptes fournisseurs dus avant l’arrivée des échéances</t>
  </si>
  <si>
    <t>Réserve (%)</t>
  </si>
  <si>
    <t>Trésorerie nécessaire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</si>
</sst>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0" numFmtId="10" fillId="2" borderId="0" applyFont="0" applyNumberFormat="1" applyFill="1" applyBorder="0" applyAlignment="0"/>
    <xf xfId="0" fontId="0" numFmtId="9" fillId="2" borderId="0" applyFont="0" applyNumberFormat="1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52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7">
        <v>1490</v>
      </c>
    </row>
    <row r="6" spans="1:4">
      <c r="A6" t="s">
        <v>4</v>
      </c>
      <c r="B6" s="7">
        <v>1280</v>
      </c>
    </row>
    <row r="7" spans="1:4">
      <c r="A7" t="s">
        <v>5</v>
      </c>
      <c r="B7" s="10">
        <v>0.04</v>
      </c>
    </row>
    <row r="8" spans="1:4">
      <c r="A8" t="s">
        <v>6</v>
      </c>
      <c r="B8" s="8">
        <f>B5-B6*(1+B7)</f>
        <v>158.8</v>
      </c>
    </row>
    <row r="10" spans="1:4">
      <c r="A10" s="4" t="s">
        <v>7</v>
      </c>
    </row>
    <row r="11" spans="1:4">
      <c r="A11" t="s">
        <v>8</v>
      </c>
      <c r="B11" s="5">
        <v>3</v>
      </c>
    </row>
    <row r="12" spans="1:4">
      <c r="A12" t="s">
        <v>9</v>
      </c>
      <c r="B12" s="5">
        <v>45</v>
      </c>
    </row>
    <row r="13" spans="1:4">
      <c r="A13" t="s">
        <v>10</v>
      </c>
      <c r="B13">
        <f>B11*B12</f>
        <v>135</v>
      </c>
    </row>
    <row r="14" spans="1:4">
      <c r="A14" t="s">
        <v>11</v>
      </c>
      <c r="B14" s="8">
        <f>B13*B5</f>
        <v>201150</v>
      </c>
    </row>
    <row r="15" spans="1:4">
      <c r="A15" t="s">
        <v>12</v>
      </c>
      <c r="B15" s="8">
        <f>B13*B8</f>
        <v>21438</v>
      </c>
    </row>
    <row r="17" spans="1:4">
      <c r="A17" s="4" t="s">
        <v>13</v>
      </c>
    </row>
    <row r="18" spans="1:4">
      <c r="A18" t="s">
        <v>14</v>
      </c>
      <c r="B18" s="7">
        <v>3000</v>
      </c>
    </row>
    <row r="19" spans="1:4">
      <c r="A19" t="s">
        <v>15</v>
      </c>
      <c r="B19" s="7">
        <v>4800</v>
      </c>
    </row>
    <row r="20" spans="1:4">
      <c r="A20" t="s">
        <v>16</v>
      </c>
      <c r="B20" s="7">
        <v>9600</v>
      </c>
    </row>
    <row r="21" spans="1:4">
      <c r="A21" t="s">
        <v>17</v>
      </c>
      <c r="B21" s="7">
        <v>2400</v>
      </c>
    </row>
    <row r="22" spans="1:4">
      <c r="A22" t="s">
        <v>18</v>
      </c>
      <c r="B22" s="7">
        <v>708</v>
      </c>
    </row>
    <row r="23" spans="1:4">
      <c r="A23" t="s">
        <v>19</v>
      </c>
      <c r="B23" s="7">
        <v>1800</v>
      </c>
    </row>
    <row r="24" spans="1:4">
      <c r="A24" t="s">
        <v>20</v>
      </c>
      <c r="B24" s="7">
        <v>1200</v>
      </c>
    </row>
    <row r="25" spans="1:4">
      <c r="A25" s="1" t="s">
        <v>21</v>
      </c>
      <c r="B25" s="9">
        <f>SUM(B18:B24)</f>
        <v>23508</v>
      </c>
    </row>
    <row r="27" spans="1:4">
      <c r="A27" s="4" t="s">
        <v>22</v>
      </c>
    </row>
    <row r="28" spans="1:4">
      <c r="A28" s="1" t="s">
        <v>23</v>
      </c>
      <c r="B28" s="9">
        <f>B15-B25</f>
        <v>-2070</v>
      </c>
      <c r="C28" s="3" t="s">
        <v>26</v>
      </c>
    </row>
    <row r="29" spans="1:4">
      <c r="A29" t="s">
        <v>24</v>
      </c>
      <c r="B29">
        <f>IF(B8&gt;0,ROUNDUP(B25/B8,0),"")</f>
        <v>149</v>
      </c>
    </row>
    <row r="30" spans="1:4">
      <c r="A30" t="s">
        <v>25</v>
      </c>
      <c r="B30" s="12">
        <f>IF(AND(B8&gt;0,B12&gt;0),ROUNDUP(B25/B8/B12,1),"")</f>
        <v>3.3</v>
      </c>
    </row>
    <row r="32" spans="1:4">
      <c r="A32" s="4" t="s">
        <v>27</v>
      </c>
    </row>
    <row r="33" spans="1:4">
      <c r="A33" s="6" t="s">
        <v>28</v>
      </c>
      <c r="B33" s="6" t="s">
        <v>29</v>
      </c>
      <c r="C33" s="6" t="s">
        <v>12</v>
      </c>
      <c r="D33" s="6" t="s">
        <v>30</v>
      </c>
    </row>
    <row r="34" spans="1:4">
      <c r="A34" s="5">
        <v>2</v>
      </c>
      <c r="B34">
        <f>A34*$B$12</f>
        <v>90</v>
      </c>
      <c r="C34" s="8">
        <f>B34*$B$8</f>
        <v>14292</v>
      </c>
      <c r="D34" s="8">
        <f>C34-$B$25</f>
        <v>-9216</v>
      </c>
    </row>
    <row r="35" spans="1:4">
      <c r="A35" s="5">
        <v>3</v>
      </c>
      <c r="B35">
        <f>A35*$B$12</f>
        <v>135</v>
      </c>
      <c r="C35" s="8">
        <f>B35*$B$8</f>
        <v>21438</v>
      </c>
      <c r="D35" s="8">
        <f>C35-$B$25</f>
        <v>-2070</v>
      </c>
    </row>
    <row r="36" spans="1:4">
      <c r="A36" s="5">
        <v>4</v>
      </c>
      <c r="B36">
        <f>A36*$B$12</f>
        <v>180</v>
      </c>
      <c r="C36" s="8">
        <f>B36*$B$8</f>
        <v>28584</v>
      </c>
      <c r="D36" s="8">
        <f>C36-$B$25</f>
        <v>5076</v>
      </c>
    </row>
    <row r="37" spans="1:4">
      <c r="A37" s="5">
        <v>6</v>
      </c>
      <c r="B37">
        <f>A37*$B$12</f>
        <v>270</v>
      </c>
      <c r="C37" s="8">
        <f>B37*$B$8</f>
        <v>42876</v>
      </c>
      <c r="D37" s="8">
        <f>C37-$B$25</f>
        <v>19368</v>
      </c>
    </row>
    <row r="38" spans="1:4">
      <c r="A38" s="5">
        <v>8</v>
      </c>
      <c r="B38">
        <f>A38*$B$12</f>
        <v>360</v>
      </c>
      <c r="C38" s="8">
        <f>B38*$B$8</f>
        <v>57168</v>
      </c>
      <c r="D38" s="8">
        <f>C38-$B$25</f>
        <v>33660</v>
      </c>
    </row>
    <row r="40" spans="1:4">
      <c r="A40" s="4" t="s">
        <v>31</v>
      </c>
    </row>
    <row r="41" spans="1:4">
      <c r="A41" t="s">
        <v>32</v>
      </c>
      <c r="B41" s="7">
        <v>2000</v>
      </c>
    </row>
    <row r="42" spans="1:4">
      <c r="A42" t="s">
        <v>33</v>
      </c>
      <c r="B42" s="7">
        <v>2500</v>
      </c>
    </row>
    <row r="43" spans="1:4">
      <c r="A43" t="s">
        <v>34</v>
      </c>
      <c r="B43" s="7">
        <v>12000</v>
      </c>
    </row>
    <row r="44" spans="1:4">
      <c r="A44" t="s">
        <v>35</v>
      </c>
      <c r="B44" s="11">
        <v>0.1</v>
      </c>
    </row>
    <row r="45" spans="1:4">
      <c r="A45" s="1" t="s">
        <v>36</v>
      </c>
      <c r="B45" s="9">
        <f>SUM(B41:B43)*(1+B44)</f>
        <v>18150</v>
      </c>
    </row>
  </sheetData>
  <conditionalFormatting sqref="B28">
    <cfRule type="expression" dxfId="0" priority="1">
      <formula>$B$28&lt;0</formula>
    </cfRule>
  </conditionalFormatting>
  <conditionalFormatting sqref="D34:D38">
    <cfRule type="expression" dxfId="1" priority="2">
      <formula>D34&lt;0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2026-10-18T23:35:47+02:00</dcterms:created>
  <dcterms:modified xsi:type="dcterms:W3CDTF">2026-10-18T23:35:47+02:00</dcterms:modified>
  <dc:title>Untitled Spreadsheet</dc:title>
  <dc:description>Modèle Ziyara — logiciel pour agences Omra et Hadj — ziyara.io</dc:description>
  <dc:subject/>
  <cp:keywords/>
  <cp:category/>
</cp:coreProperties>
</file>